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theme/themeOverride3.xml" ContentType="application/vnd.openxmlformats-officedocument.themeOverride+xml"/>
  <Override PartName="/xl/charts/chart4.xml" ContentType="application/vnd.openxmlformats-officedocument.drawingml.chart+xml"/>
  <Override PartName="/xl/theme/themeOverride4.xml" ContentType="application/vnd.openxmlformats-officedocument.themeOverride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4mnj\Dropbox\WwwRoot\CASTHighlight2\temp\"/>
    </mc:Choice>
  </mc:AlternateContent>
  <xr:revisionPtr revIDLastSave="0" documentId="13_ncr:1_{52FEB320-61D3-4833-B86A-3A5D29DC1BFA}" xr6:coauthVersionLast="47" xr6:coauthVersionMax="47" xr10:uidLastSave="{00000000-0000-0000-0000-000000000000}"/>
  <bookViews>
    <workbookView xWindow="1110" yWindow="900" windowWidth="20910" windowHeight="15345" xr2:uid="{00000000-000D-0000-FFFF-FFFF00000000}"/>
  </bookViews>
  <sheets>
    <sheet name="Summary" sheetId="1" r:id="rId1"/>
    <sheet name="Summary_Original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" i="1" l="1"/>
  <c r="K11" i="1"/>
  <c r="J11" i="1"/>
  <c r="I11" i="1"/>
  <c r="E11" i="1"/>
  <c r="D11" i="1"/>
  <c r="C11" i="1"/>
  <c r="B11" i="1"/>
  <c r="K7" i="2"/>
  <c r="J7" i="2"/>
  <c r="I7" i="2"/>
  <c r="H7" i="2"/>
  <c r="D7" i="2"/>
  <c r="C7" i="2"/>
  <c r="B7" i="2"/>
</calcChain>
</file>

<file path=xl/sharedStrings.xml><?xml version="1.0" encoding="utf-8"?>
<sst xmlns="http://schemas.openxmlformats.org/spreadsheetml/2006/main" count="56" uniqueCount="28">
  <si>
    <t>Security Risks</t>
  </si>
  <si>
    <t>License Risks</t>
  </si>
  <si>
    <t>Codebase</t>
  </si>
  <si>
    <t>Low</t>
  </si>
  <si>
    <t>Medium</t>
  </si>
  <si>
    <t>High</t>
  </si>
  <si>
    <t>None</t>
  </si>
  <si>
    <t>Unknown</t>
  </si>
  <si>
    <t>DockerInfra</t>
  </si>
  <si>
    <t>NewAuth</t>
  </si>
  <si>
    <t>NewPortal</t>
  </si>
  <si>
    <t>ShipfusionMonolith</t>
  </si>
  <si>
    <t>Totals by Codebase</t>
  </si>
  <si>
    <t>Totals by Unique Library</t>
  </si>
  <si>
    <t>Totals</t>
  </si>
  <si>
    <t>Industry</t>
  </si>
  <si>
    <t>&lt;target&gt;</t>
  </si>
  <si>
    <t>Critical</t>
  </si>
  <si>
    <t>Vulnerabilities</t>
  </si>
  <si>
    <t>Column1</t>
  </si>
  <si>
    <t>app1</t>
  </si>
  <si>
    <t>app2</t>
  </si>
  <si>
    <t>app3</t>
  </si>
  <si>
    <t>app4</t>
  </si>
  <si>
    <t>app5</t>
  </si>
  <si>
    <t>app6</t>
  </si>
  <si>
    <t>app7</t>
  </si>
  <si>
    <t>app8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</si>
</sst>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D99694"/>
      <color rgb="FFC050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vert="horz"/>
          <a:lstStyle/>
          <a:p>
            <a:pPr algn="l" rtl="0">
              <a:defRPr sz="1800" b="0"/>
            </a:pPr>
            <a:r>
              <a:rPr lang="en-US"/>
              <a:t>Vulnerabilities Summary
</a:t>
            </a:r>
            <a:r>
              <a:rPr lang="en-US" sz="1400"/>
              <a:t>Number of Libraries</a:t>
            </a:r>
            <a:endParaRPr lang="en-US"/>
          </a:p>
        </c:rich>
      </c:tx>
      <c:layout>
        <c:manualLayout>
          <c:xMode val="edge"/>
          <c:yMode val="edge"/>
          <c:x val="3.9960192475940501E-2"/>
          <c:y val="3.3335520559930006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8579211828350306"/>
          <c:y val="0.272995828499494"/>
          <c:w val="0.81245778652668421"/>
          <c:h val="0.6976606323001165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Critical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>
              <a:softEdge rad="12700"/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>
                <a:softEdge rad="12700"/>
              </a:effectLst>
            </c:spPr>
            <c:extLst>
              <c:ext xmlns:c16="http://schemas.microsoft.com/office/drawing/2014/chart" uri="{C3380CC4-5D6E-409C-BE32-E72D297353CC}">
                <c16:uniqueId val="{00000006-25B2-41C7-BE9F-A4854BC44C4F}"/>
              </c:ext>
            </c:extLst>
          </c:dPt>
          <c:dPt>
            <c:idx val="1"/>
            <c:invertIfNegative val="0"/>
            <c:bubble3D val="0"/>
            <c:spPr>
              <a:solidFill>
                <a:srgbClr val="C0504D"/>
              </a:solidFill>
              <a:ln>
                <a:noFill/>
              </a:ln>
              <a:effectLst>
                <a:softEdge rad="12700"/>
              </a:effectLst>
            </c:spPr>
            <c:extLst>
              <c:ext xmlns:c16="http://schemas.microsoft.com/office/drawing/2014/chart" uri="{C3380CC4-5D6E-409C-BE32-E72D297353CC}">
                <c16:uniqueId val="{00000008-8165-4D60-B716-9EEA12A3996C}"/>
              </c:ext>
            </c:extLst>
          </c:dPt>
          <c:dPt>
            <c:idx val="2"/>
            <c:invertIfNegative val="0"/>
            <c:bubble3D val="0"/>
            <c:spPr>
              <a:solidFill>
                <a:srgbClr val="D99694"/>
              </a:solidFill>
              <a:ln>
                <a:noFill/>
              </a:ln>
              <a:effectLst>
                <a:softEdge rad="12700"/>
              </a:effectLst>
            </c:spPr>
            <c:extLst>
              <c:ext xmlns:c16="http://schemas.microsoft.com/office/drawing/2014/chart" uri="{C3380CC4-5D6E-409C-BE32-E72D297353CC}">
                <c16:uniqueId val="{00000001-DFEC-41E9-9200-57B1B3FCBDA3}"/>
              </c:ext>
            </c:extLst>
          </c:dPt>
          <c:dPt>
            <c:idx val="3"/>
            <c:invertIfNegative val="0"/>
            <c:bubble3D val="0"/>
            <c:spPr>
              <a:solidFill>
                <a:srgbClr val="C0504D"/>
              </a:solidFill>
              <a:ln>
                <a:noFill/>
              </a:ln>
              <a:effectLst>
                <a:softEdge rad="12700"/>
              </a:effectLst>
            </c:spPr>
            <c:extLst>
              <c:ext xmlns:c16="http://schemas.microsoft.com/office/drawing/2014/chart" uri="{C3380CC4-5D6E-409C-BE32-E72D297353CC}">
                <c16:uniqueId val="{00000002-DFEC-41E9-9200-57B1B3FCBDA3}"/>
              </c:ext>
            </c:extLst>
          </c:dPt>
          <c:dPt>
            <c:idx val="4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>
                <a:softEdge rad="12700"/>
              </a:effectLst>
            </c:spPr>
            <c:extLst>
              <c:ext xmlns:c16="http://schemas.microsoft.com/office/drawing/2014/chart" uri="{C3380CC4-5D6E-409C-BE32-E72D297353CC}">
                <c16:uniqueId val="{00000009-8165-4D60-B716-9EEA12A3996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Summary!$B$2:$D$2</c:f>
              <c:strCache>
                <c:ptCount val="3"/>
                <c:pt idx="0">
                  <c:v>Critical</c:v>
                </c:pt>
                <c:pt idx="1">
                  <c:v>High</c:v>
                </c:pt>
                <c:pt idx="2">
                  <c:v>Medium</c:v>
                </c:pt>
              </c:strCache>
            </c:strRef>
          </c:cat>
          <c:val>
            <c:numRef>
              <c:f>Summary!$B$12:$D$12</c:f>
              <c:numCache>
                <c:formatCode>General</c:formatCode>
                <c:ptCount val="3"/>
                <c:pt idx="0">
                  <c:v>5</c:v>
                </c:pt>
                <c:pt idx="1">
                  <c:v>14</c:v>
                </c:pt>
                <c:pt idx="2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EC-41E9-9200-57B1B3FCB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5"/>
        <c:axId val="558855007"/>
        <c:axId val="830871359"/>
      </c:barChart>
      <c:catAx>
        <c:axId val="558855007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830871359"/>
        <c:crosses val="autoZero"/>
        <c:auto val="1"/>
        <c:lblAlgn val="ctr"/>
        <c:lblOffset val="100"/>
        <c:noMultiLvlLbl val="0"/>
      </c:catAx>
      <c:valAx>
        <c:axId val="830871359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55885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" lastClr="FFFFFF"/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t" anchorCtr="0"/>
          <a:lstStyle/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License Risk Summary
</a:t>
            </a:r>
            <a:r>
              <a:rPr lang="en-US" sz="1400"/>
              <a:t>Number of Libraries</a:t>
            </a:r>
            <a:endParaRPr lang="en-US"/>
          </a:p>
        </c:rich>
      </c:tx>
      <c:layout>
        <c:manualLayout>
          <c:xMode val="edge"/>
          <c:yMode val="edge"/>
          <c:x val="3.9960192475940501E-2"/>
          <c:y val="3.3335520559930006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8941889763779526"/>
          <c:y val="0.27299569426933418"/>
          <c:w val="0.79579107611548561"/>
          <c:h val="0.6976606323001165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Summary!$G$2</c:f>
              <c:strCache>
                <c:ptCount val="1"/>
                <c:pt idx="0">
                  <c:v>Codebase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>
              <a:softEdge rad="12700"/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rgbClr val="C0504D"/>
              </a:solidFill>
              <a:ln>
                <a:noFill/>
              </a:ln>
              <a:effectLst>
                <a:softEdge rad="12700"/>
              </a:effectLst>
            </c:spPr>
            <c:extLst>
              <c:ext xmlns:c16="http://schemas.microsoft.com/office/drawing/2014/chart" uri="{C3380CC4-5D6E-409C-BE32-E72D297353CC}">
                <c16:uniqueId val="{00000006-25B2-41C7-BE9F-A4854BC44C4F}"/>
              </c:ext>
            </c:extLst>
          </c:dPt>
          <c:dPt>
            <c:idx val="1"/>
            <c:invertIfNegative val="0"/>
            <c:bubble3D val="0"/>
            <c:spPr>
              <a:solidFill>
                <a:sysClr val="window" lastClr="FFFFFF">
                  <a:lumMod val="75000"/>
                </a:sysClr>
              </a:solidFill>
              <a:ln>
                <a:noFill/>
              </a:ln>
              <a:effectLst>
                <a:softEdge rad="12700"/>
              </a:effectLst>
            </c:spPr>
            <c:extLst>
              <c:ext xmlns:c16="http://schemas.microsoft.com/office/drawing/2014/chart" uri="{C3380CC4-5D6E-409C-BE32-E72D297353CC}">
                <c16:uniqueId val="{00000008-8165-4D60-B716-9EEA12A3996C}"/>
              </c:ext>
            </c:extLst>
          </c:dPt>
          <c:dPt>
            <c:idx val="2"/>
            <c:invertIfNegative val="0"/>
            <c:bubble3D val="0"/>
            <c:spPr>
              <a:solidFill>
                <a:srgbClr val="D99694"/>
              </a:solidFill>
              <a:ln>
                <a:noFill/>
              </a:ln>
              <a:effectLst>
                <a:softEdge rad="12700"/>
              </a:effectLst>
            </c:spPr>
            <c:extLst>
              <c:ext xmlns:c16="http://schemas.microsoft.com/office/drawing/2014/chart" uri="{C3380CC4-5D6E-409C-BE32-E72D297353CC}">
                <c16:uniqueId val="{00000001-DFEC-41E9-9200-57B1B3FCBDA3}"/>
              </c:ext>
            </c:extLst>
          </c:dPt>
          <c:dPt>
            <c:idx val="3"/>
            <c:invertIfNegative val="0"/>
            <c:bubble3D val="0"/>
            <c:spPr>
              <a:solidFill>
                <a:srgbClr val="C0504D"/>
              </a:solidFill>
              <a:ln>
                <a:noFill/>
              </a:ln>
              <a:effectLst>
                <a:softEdge rad="12700"/>
              </a:effectLst>
            </c:spPr>
            <c:extLst>
              <c:ext xmlns:c16="http://schemas.microsoft.com/office/drawing/2014/chart" uri="{C3380CC4-5D6E-409C-BE32-E72D297353CC}">
                <c16:uniqueId val="{00000002-DFEC-41E9-9200-57B1B3FCBDA3}"/>
              </c:ext>
            </c:extLst>
          </c:dPt>
          <c:dPt>
            <c:idx val="4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>
                <a:softEdge rad="12700"/>
              </a:effectLst>
            </c:spPr>
            <c:extLst>
              <c:ext xmlns:c16="http://schemas.microsoft.com/office/drawing/2014/chart" uri="{C3380CC4-5D6E-409C-BE32-E72D297353CC}">
                <c16:uniqueId val="{00000009-8165-4D60-B716-9EEA12A3996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Summary!$H$2:$J$2</c:f>
              <c:strCache>
                <c:ptCount val="3"/>
                <c:pt idx="0">
                  <c:v>High</c:v>
                </c:pt>
                <c:pt idx="1">
                  <c:v>Unknown</c:v>
                </c:pt>
                <c:pt idx="2">
                  <c:v>Medium</c:v>
                </c:pt>
              </c:strCache>
            </c:strRef>
          </c:cat>
          <c:val>
            <c:numRef>
              <c:f>Summary!$H$12:$J$12</c:f>
              <c:numCache>
                <c:formatCode>General</c:formatCode>
                <c:ptCount val="3"/>
                <c:pt idx="0">
                  <c:v>3</c:v>
                </c:pt>
                <c:pt idx="1">
                  <c:v>28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EC-41E9-9200-57B1B3FCB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5"/>
        <c:axId val="558855007"/>
        <c:axId val="830871359"/>
      </c:barChart>
      <c:catAx>
        <c:axId val="558855007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0871359"/>
        <c:crosses val="autoZero"/>
        <c:auto val="1"/>
        <c:lblAlgn val="ctr"/>
        <c:lblOffset val="100"/>
        <c:noMultiLvlLbl val="0"/>
      </c:catAx>
      <c:valAx>
        <c:axId val="830871359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885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" lastClr="FFFFFF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t" anchorCtr="0"/>
          <a:lstStyle/>
          <a:p>
            <a:pPr algn="l">
              <a:defRPr sz="18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Vulnerabilities by Codebase
</a:t>
            </a:r>
            <a:r>
              <a:rPr lang="en-ZA" sz="1400"/>
              <a:t>Number of Libraries</a:t>
            </a:r>
            <a:endParaRPr lang="en-ZA"/>
          </a:p>
        </c:rich>
      </c:tx>
      <c:layout>
        <c:manualLayout>
          <c:xMode val="edge"/>
          <c:yMode val="edge"/>
          <c:x val="2.475711577950411E-2"/>
          <c:y val="1.3620633916498133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23812472401252302"/>
          <c:y val="0.17622373065435787"/>
          <c:w val="0.71983666502934762"/>
          <c:h val="0.80701962107026126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Summary!$D$2</c:f>
              <c:strCache>
                <c:ptCount val="1"/>
                <c:pt idx="0">
                  <c:v>Medium</c:v>
                </c:pt>
              </c:strCache>
            </c:strRef>
          </c:tx>
          <c:spPr>
            <a:solidFill>
              <a:srgbClr val="C0504D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EC-41E9-9200-57B1B3FCBDA3}"/>
              </c:ext>
            </c:extLst>
          </c:dPt>
          <c:dPt>
            <c:idx val="3"/>
            <c:invertIfNegative val="0"/>
            <c:bubble3D val="0"/>
            <c:spPr>
              <a:solidFill>
                <a:srgbClr val="D996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DFEC-41E9-9200-57B1B3FCBDA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Summary!$A$3:$A$10</c:f>
              <c:strCache>
                <c:ptCount val="8"/>
                <c:pt idx="0">
                  <c:v>app1</c:v>
                </c:pt>
                <c:pt idx="1">
                  <c:v>app2</c:v>
                </c:pt>
                <c:pt idx="2">
                  <c:v>app3</c:v>
                </c:pt>
                <c:pt idx="3">
                  <c:v>app4</c:v>
                </c:pt>
                <c:pt idx="4">
                  <c:v>app5</c:v>
                </c:pt>
                <c:pt idx="5">
                  <c:v>app6</c:v>
                </c:pt>
                <c:pt idx="6">
                  <c:v>app7</c:v>
                </c:pt>
                <c:pt idx="7">
                  <c:v>app8</c:v>
                </c:pt>
              </c:strCache>
            </c:strRef>
          </c:cat>
          <c:val>
            <c:numRef>
              <c:f>Summary!$D$3:$D$10</c:f>
              <c:numCache>
                <c:formatCode>General</c:formatCode>
                <c:ptCount val="8"/>
                <c:pt idx="0">
                  <c:v>42</c:v>
                </c:pt>
                <c:pt idx="1">
                  <c:v>18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EC-41E9-9200-57B1B3FCBDA3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High</c:v>
                </c:pt>
              </c:strCache>
            </c:strRef>
          </c:tx>
          <c:spPr>
            <a:solidFill>
              <a:srgbClr val="E78C87"/>
            </a:solidFill>
            <a:ln>
              <a:noFill/>
            </a:ln>
            <a:effectLst/>
          </c:spPr>
          <c:invertIfNegative val="0"/>
          <c:dPt>
            <c:idx val="3"/>
            <c:invertIfNegative val="0"/>
            <c:bubble3D val="0"/>
            <c:spPr>
              <a:solidFill>
                <a:srgbClr val="C0504D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8298-43A7-9AF6-C87160E1B5A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Summary!$A$3:$A$10</c:f>
              <c:strCache>
                <c:ptCount val="8"/>
                <c:pt idx="0">
                  <c:v>app1</c:v>
                </c:pt>
                <c:pt idx="1">
                  <c:v>app2</c:v>
                </c:pt>
                <c:pt idx="2">
                  <c:v>app3</c:v>
                </c:pt>
                <c:pt idx="3">
                  <c:v>app4</c:v>
                </c:pt>
                <c:pt idx="4">
                  <c:v>app5</c:v>
                </c:pt>
                <c:pt idx="5">
                  <c:v>app6</c:v>
                </c:pt>
                <c:pt idx="6">
                  <c:v>app7</c:v>
                </c:pt>
                <c:pt idx="7">
                  <c:v>app8</c:v>
                </c:pt>
              </c:strCache>
            </c:strRef>
          </c:cat>
          <c:val>
            <c:numRef>
              <c:f>Summary!$C$3:$C$10</c:f>
              <c:numCache>
                <c:formatCode>General</c:formatCode>
                <c:ptCount val="8"/>
                <c:pt idx="0">
                  <c:v>6</c:v>
                </c:pt>
                <c:pt idx="1">
                  <c:v>9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2E6-45F8-8FF3-E37D47A593BE}"/>
            </c:ext>
          </c:extLst>
        </c:ser>
        <c:ser>
          <c:idx val="2"/>
          <c:order val="2"/>
          <c:tx>
            <c:strRef>
              <c:f>Summary!$B$2</c:f>
              <c:strCache>
                <c:ptCount val="1"/>
                <c:pt idx="0">
                  <c:v>Critical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Summary!$A$3:$A$10</c:f>
              <c:strCache>
                <c:ptCount val="8"/>
                <c:pt idx="0">
                  <c:v>app1</c:v>
                </c:pt>
                <c:pt idx="1">
                  <c:v>app2</c:v>
                </c:pt>
                <c:pt idx="2">
                  <c:v>app3</c:v>
                </c:pt>
                <c:pt idx="3">
                  <c:v>app4</c:v>
                </c:pt>
                <c:pt idx="4">
                  <c:v>app5</c:v>
                </c:pt>
                <c:pt idx="5">
                  <c:v>app6</c:v>
                </c:pt>
                <c:pt idx="6">
                  <c:v>app7</c:v>
                </c:pt>
                <c:pt idx="7">
                  <c:v>app8</c:v>
                </c:pt>
              </c:strCache>
            </c:strRef>
          </c:cat>
          <c:val>
            <c:numRef>
              <c:f>Summary!$B$3:$B$10</c:f>
              <c:numCache>
                <c:formatCode>General</c:formatCode>
                <c:ptCount val="8"/>
                <c:pt idx="0">
                  <c:v>1</c:v>
                </c:pt>
                <c:pt idx="1">
                  <c:v>4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2E6-45F8-8FF3-E37D47A593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558855007"/>
        <c:axId val="830871359"/>
      </c:barChart>
      <c:catAx>
        <c:axId val="558855007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0871359"/>
        <c:crosses val="autoZero"/>
        <c:auto val="1"/>
        <c:lblAlgn val="ctr"/>
        <c:lblOffset val="100"/>
        <c:noMultiLvlLbl val="0"/>
      </c:catAx>
      <c:valAx>
        <c:axId val="830871359"/>
        <c:scaling>
          <c:orientation val="minMax"/>
        </c:scaling>
        <c:delete val="0"/>
        <c:axPos val="t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8855007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910144132160678"/>
          <c:y val="0.81166587926509204"/>
          <c:w val="0.18317816297770809"/>
          <c:h val="0.1450304461942257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t" anchorCtr="0"/>
          <a:lstStyle/>
          <a:p>
            <a:pPr algn="l">
              <a:defRPr sz="18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License Risk by Codebase
</a:t>
            </a:r>
            <a:r>
              <a:rPr lang="en-ZA" sz="1400"/>
              <a:t>Number of Libraries</a:t>
            </a:r>
            <a:endParaRPr lang="en-ZA"/>
          </a:p>
        </c:rich>
      </c:tx>
      <c:layout>
        <c:manualLayout>
          <c:xMode val="edge"/>
          <c:yMode val="edge"/>
          <c:x val="2.475711577950411E-2"/>
          <c:y val="1.3620633916498133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23812472401252302"/>
          <c:y val="0.17622373065435787"/>
          <c:w val="0.71983666502934762"/>
          <c:h val="0.80701962107026126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Summary!$H$2</c:f>
              <c:strCache>
                <c:ptCount val="1"/>
                <c:pt idx="0">
                  <c:v>High</c:v>
                </c:pt>
              </c:strCache>
            </c:strRef>
          </c:tx>
          <c:spPr>
            <a:solidFill>
              <a:srgbClr val="C0504D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EC-41E9-9200-57B1B3FCBDA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FEC-41E9-9200-57B1B3FCBDA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Summary!$A$3:$A$10</c:f>
              <c:strCache>
                <c:ptCount val="8"/>
                <c:pt idx="0">
                  <c:v>app1</c:v>
                </c:pt>
                <c:pt idx="1">
                  <c:v>app2</c:v>
                </c:pt>
                <c:pt idx="2">
                  <c:v>app3</c:v>
                </c:pt>
                <c:pt idx="3">
                  <c:v>app4</c:v>
                </c:pt>
                <c:pt idx="4">
                  <c:v>app5</c:v>
                </c:pt>
                <c:pt idx="5">
                  <c:v>app6</c:v>
                </c:pt>
                <c:pt idx="6">
                  <c:v>app7</c:v>
                </c:pt>
                <c:pt idx="7">
                  <c:v>app8</c:v>
                </c:pt>
              </c:strCache>
            </c:strRef>
          </c:cat>
          <c:val>
            <c:numRef>
              <c:f>Summary!$H$3:$H$10</c:f>
              <c:numCache>
                <c:formatCode>General</c:formatCode>
                <c:ptCount val="8"/>
                <c:pt idx="0">
                  <c:v>2</c:v>
                </c:pt>
                <c:pt idx="1">
                  <c:v>0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EC-41E9-9200-57B1B3FCBDA3}"/>
            </c:ext>
          </c:extLst>
        </c:ser>
        <c:ser>
          <c:idx val="1"/>
          <c:order val="1"/>
          <c:tx>
            <c:strRef>
              <c:f>Summary!$I$2</c:f>
              <c:strCache>
                <c:ptCount val="1"/>
                <c:pt idx="0">
                  <c:v>Unknown</c:v>
                </c:pt>
              </c:strCache>
            </c:strRef>
          </c:tx>
          <c:spPr>
            <a:solidFill>
              <a:sysClr val="window" lastClr="FFFFFF">
                <a:lumMod val="75000"/>
              </a:sys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Summary!$A$3:$A$10</c:f>
              <c:strCache>
                <c:ptCount val="8"/>
                <c:pt idx="0">
                  <c:v>app1</c:v>
                </c:pt>
                <c:pt idx="1">
                  <c:v>app2</c:v>
                </c:pt>
                <c:pt idx="2">
                  <c:v>app3</c:v>
                </c:pt>
                <c:pt idx="3">
                  <c:v>app4</c:v>
                </c:pt>
                <c:pt idx="4">
                  <c:v>app5</c:v>
                </c:pt>
                <c:pt idx="5">
                  <c:v>app6</c:v>
                </c:pt>
                <c:pt idx="6">
                  <c:v>app7</c:v>
                </c:pt>
                <c:pt idx="7">
                  <c:v>app8</c:v>
                </c:pt>
              </c:strCache>
            </c:strRef>
          </c:cat>
          <c:val>
            <c:numRef>
              <c:f>Summary!$I$3:$I$10</c:f>
              <c:numCache>
                <c:formatCode>General</c:formatCode>
                <c:ptCount val="8"/>
                <c:pt idx="0">
                  <c:v>12</c:v>
                </c:pt>
                <c:pt idx="1">
                  <c:v>11</c:v>
                </c:pt>
                <c:pt idx="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2E6-45F8-8FF3-E37D47A593BE}"/>
            </c:ext>
          </c:extLst>
        </c:ser>
        <c:ser>
          <c:idx val="2"/>
          <c:order val="2"/>
          <c:tx>
            <c:strRef>
              <c:f>Summary!$J$2</c:f>
              <c:strCache>
                <c:ptCount val="1"/>
                <c:pt idx="0">
                  <c:v>Medium</c:v>
                </c:pt>
              </c:strCache>
            </c:strRef>
          </c:tx>
          <c:spPr>
            <a:solidFill>
              <a:srgbClr val="D9969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Summary!$A$3:$A$10</c:f>
              <c:strCache>
                <c:ptCount val="8"/>
                <c:pt idx="0">
                  <c:v>app1</c:v>
                </c:pt>
                <c:pt idx="1">
                  <c:v>app2</c:v>
                </c:pt>
                <c:pt idx="2">
                  <c:v>app3</c:v>
                </c:pt>
                <c:pt idx="3">
                  <c:v>app4</c:v>
                </c:pt>
                <c:pt idx="4">
                  <c:v>app5</c:v>
                </c:pt>
                <c:pt idx="5">
                  <c:v>app6</c:v>
                </c:pt>
                <c:pt idx="6">
                  <c:v>app7</c:v>
                </c:pt>
                <c:pt idx="7">
                  <c:v>app8</c:v>
                </c:pt>
              </c:strCache>
            </c:strRef>
          </c:cat>
          <c:val>
            <c:numRef>
              <c:f>Summary!$J$3:$J$10</c:f>
              <c:numCache>
                <c:formatCode>General</c:formatCode>
                <c:ptCount val="8"/>
                <c:pt idx="0">
                  <c:v>0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2E6-45F8-8FF3-E37D47A593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558855007"/>
        <c:axId val="830871359"/>
      </c:barChart>
      <c:catAx>
        <c:axId val="558855007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0871359"/>
        <c:crosses val="autoZero"/>
        <c:auto val="1"/>
        <c:lblAlgn val="ctr"/>
        <c:lblOffset val="100"/>
        <c:noMultiLvlLbl val="0"/>
      </c:catAx>
      <c:valAx>
        <c:axId val="830871359"/>
        <c:scaling>
          <c:orientation val="minMax"/>
        </c:scaling>
        <c:delete val="0"/>
        <c:axPos val="t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8855007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910144132160678"/>
          <c:y val="0.80166587926509192"/>
          <c:w val="0.18317816297770809"/>
          <c:h val="0.1550304461942257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&lt;target&gt; Compared</a:t>
            </a:r>
            <a:r>
              <a:rPr lang="en-US" baseline="0"/>
              <a:t> to their Peers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D996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D62-4B41-A62C-D2DCF4D0840E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9D62-4B41-A62C-D2DCF4D0840E}"/>
              </c:ext>
            </c:extLst>
          </c:dPt>
          <c:cat>
            <c:strRef>
              <c:f>Summary!$O$3:$O$4</c:f>
              <c:strCache>
                <c:ptCount val="2"/>
                <c:pt idx="0">
                  <c:v>&lt;target&gt;</c:v>
                </c:pt>
                <c:pt idx="1">
                  <c:v>Industry</c:v>
                </c:pt>
              </c:strCache>
            </c:strRef>
          </c:cat>
          <c:val>
            <c:numRef>
              <c:f>Summary!$P$3:$P$4</c:f>
              <c:numCache>
                <c:formatCode>General</c:formatCode>
                <c:ptCount val="2"/>
                <c:pt idx="0">
                  <c:v>71.099999999999994</c:v>
                </c:pt>
                <c:pt idx="1">
                  <c:v>72.81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62-4B41-A62C-D2DCF4D084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328623520"/>
        <c:axId val="1328615616"/>
      </c:barChart>
      <c:catAx>
        <c:axId val="13286235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8615616"/>
        <c:crosses val="autoZero"/>
        <c:auto val="1"/>
        <c:lblAlgn val="ctr"/>
        <c:lblOffset val="100"/>
        <c:noMultiLvlLbl val="0"/>
      </c:catAx>
      <c:valAx>
        <c:axId val="1328615616"/>
        <c:scaling>
          <c:orientation val="minMax"/>
          <c:max val="100"/>
          <c:min val="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8623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b="0" baseline="0"/>
            </a:pPr>
            <a:r>
              <a:rPr lang="en-US" b="0" baseline="0"/>
              <a:t>Security Risk Summary
Number of Vulnerabilities</a:t>
            </a:r>
          </a:p>
        </c:rich>
      </c:tx>
      <c:layout>
        <c:manualLayout>
          <c:xMode val="edge"/>
          <c:yMode val="edge"/>
          <c:x val="0.12"/>
          <c:y val="0.02"/>
        </c:manualLayout>
      </c:layout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Summary_Original!$B$2</c:f>
              <c:strCache>
                <c:ptCount val="1"/>
                <c:pt idx="0">
                  <c:v>Low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Summary_Original!$B$2:$D$2</c:f>
              <c:strCache>
                <c:ptCount val="3"/>
                <c:pt idx="0">
                  <c:v>Low</c:v>
                </c:pt>
                <c:pt idx="1">
                  <c:v>Medium</c:v>
                </c:pt>
                <c:pt idx="2">
                  <c:v>High</c:v>
                </c:pt>
              </c:strCache>
            </c:strRef>
          </c:cat>
          <c:val>
            <c:numRef>
              <c:f>Summary_Original!$B$7:$D$7</c:f>
              <c:numCache>
                <c:formatCode>General</c:formatCode>
                <c:ptCount val="3"/>
                <c:pt idx="0">
                  <c:v>0</c:v>
                </c:pt>
                <c:pt idx="1">
                  <c:v>118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D1-4DC8-BFCD-573B75FFFD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50050001"/>
        <c:axId val="50050002"/>
      </c:barChart>
      <c:catAx>
        <c:axId val="50050001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ln>
            <a:noFill/>
          </a:ln>
        </c:spPr>
        <c:crossAx val="50050002"/>
        <c:crosses val="autoZero"/>
        <c:auto val="1"/>
        <c:lblAlgn val="ctr"/>
        <c:lblOffset val="100"/>
        <c:noMultiLvlLbl val="0"/>
      </c:catAx>
      <c:valAx>
        <c:axId val="5005000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5005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b="0" baseline="0"/>
            </a:pPr>
            <a:r>
              <a:rPr lang="en-US" b="0" baseline="0"/>
              <a:t>License Risk Summary
Number of Libraries</a:t>
            </a:r>
          </a:p>
        </c:rich>
      </c:tx>
      <c:layout>
        <c:manualLayout>
          <c:xMode val="edge"/>
          <c:yMode val="edge"/>
          <c:x val="0.12"/>
          <c:y val="0.02"/>
        </c:manualLayout>
      </c:layout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Summary_Original!$I$2</c:f>
              <c:strCache>
                <c:ptCount val="1"/>
                <c:pt idx="0">
                  <c:v>Unknown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Summary_Original!$I$2:$K$2</c:f>
              <c:strCache>
                <c:ptCount val="3"/>
                <c:pt idx="0">
                  <c:v>Unknown</c:v>
                </c:pt>
                <c:pt idx="1">
                  <c:v>Medium</c:v>
                </c:pt>
                <c:pt idx="2">
                  <c:v>High</c:v>
                </c:pt>
              </c:strCache>
            </c:strRef>
          </c:cat>
          <c:val>
            <c:numRef>
              <c:f>Summary_Original!$I$7:$K$7</c:f>
              <c:numCache>
                <c:formatCode>General</c:formatCode>
                <c:ptCount val="3"/>
                <c:pt idx="0">
                  <c:v>87</c:v>
                </c:pt>
                <c:pt idx="1">
                  <c:v>12</c:v>
                </c:pt>
                <c:pt idx="2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AF-466B-B379-27C51B317E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50060001"/>
        <c:axId val="50060002"/>
      </c:barChart>
      <c:catAx>
        <c:axId val="50060001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ln>
            <a:noFill/>
          </a:ln>
        </c:spPr>
        <c:crossAx val="50060002"/>
        <c:crosses val="autoZero"/>
        <c:auto val="1"/>
        <c:lblAlgn val="ctr"/>
        <c:lblOffset val="100"/>
        <c:noMultiLvlLbl val="0"/>
      </c:catAx>
      <c:valAx>
        <c:axId val="5006000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5006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b="0" baseline="0"/>
            </a:pPr>
            <a:r>
              <a:rPr lang="en-US" b="0" baseline="0"/>
              <a:t>Security Risk by Codebase
Number of Vulnerabilities</a:t>
            </a:r>
          </a:p>
        </c:rich>
      </c:tx>
      <c:layout>
        <c:manualLayout>
          <c:xMode val="edge"/>
          <c:yMode val="edge"/>
          <c:x val="0.12"/>
          <c:y val="0.02"/>
        </c:manualLayout>
      </c:layout>
      <c:overlay val="0"/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Summary_Original!$D$2</c:f>
              <c:strCache>
                <c:ptCount val="1"/>
                <c:pt idx="0">
                  <c:v>High</c:v>
                </c:pt>
              </c:strCache>
            </c:strRef>
          </c:tx>
          <c:spPr>
            <a:solidFill>
              <a:srgbClr val="9C251F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aseline="0">
                    <a:solidFill>
                      <a:srgbClr val="FFFFFF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Summary_Original!$A$3:$A$6</c:f>
              <c:strCache>
                <c:ptCount val="4"/>
                <c:pt idx="0">
                  <c:v>DockerInfra</c:v>
                </c:pt>
                <c:pt idx="1">
                  <c:v>NewAuth</c:v>
                </c:pt>
                <c:pt idx="2">
                  <c:v>NewPortal</c:v>
                </c:pt>
                <c:pt idx="3">
                  <c:v>ShipfusionMonolith</c:v>
                </c:pt>
              </c:strCache>
            </c:strRef>
          </c:cat>
          <c:val>
            <c:numRef>
              <c:f>Summary_Original!$D$3:$D$6</c:f>
              <c:numCache>
                <c:formatCode>General</c:formatCode>
                <c:ptCount val="4"/>
                <c:pt idx="0">
                  <c:v>1</c:v>
                </c:pt>
                <c:pt idx="2">
                  <c:v>3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8E-47BE-AB4C-D3278CCC308B}"/>
            </c:ext>
          </c:extLst>
        </c:ser>
        <c:ser>
          <c:idx val="1"/>
          <c:order val="1"/>
          <c:tx>
            <c:strRef>
              <c:f>Summary_Original!$C$2</c:f>
              <c:strCache>
                <c:ptCount val="1"/>
                <c:pt idx="0">
                  <c:v>Medium</c:v>
                </c:pt>
              </c:strCache>
            </c:strRef>
          </c:tx>
          <c:spPr>
            <a:solidFill>
              <a:srgbClr val="E78C87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aseline="0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Summary_Original!$C$3:$C$6</c:f>
              <c:numCache>
                <c:formatCode>General</c:formatCode>
                <c:ptCount val="4"/>
                <c:pt idx="0">
                  <c:v>9</c:v>
                </c:pt>
                <c:pt idx="1">
                  <c:v>5</c:v>
                </c:pt>
                <c:pt idx="2">
                  <c:v>19</c:v>
                </c:pt>
                <c:pt idx="3">
                  <c:v>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8E-47BE-AB4C-D3278CCC308B}"/>
            </c:ext>
          </c:extLst>
        </c:ser>
        <c:ser>
          <c:idx val="2"/>
          <c:order val="2"/>
          <c:tx>
            <c:strRef>
              <c:f>Summary_Original!$B$2</c:f>
              <c:strCache>
                <c:ptCount val="1"/>
                <c:pt idx="0">
                  <c:v>Low</c:v>
                </c:pt>
              </c:strCache>
            </c:strRef>
          </c:tx>
          <c:spPr>
            <a:solidFill>
              <a:srgbClr val="999999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aseline="0">
                    <a:solidFill>
                      <a:srgbClr val="FFFFFF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Summary_Original!$B$3:$B$6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2-D08E-47BE-AB4C-D3278CCC30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100"/>
        <c:axId val="50070001"/>
        <c:axId val="50070002"/>
      </c:barChart>
      <c:catAx>
        <c:axId val="50070001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ln>
            <a:noFill/>
          </a:ln>
        </c:spPr>
        <c:crossAx val="50070002"/>
        <c:crosses val="autoZero"/>
        <c:auto val="1"/>
        <c:lblAlgn val="ctr"/>
        <c:lblOffset val="100"/>
        <c:noMultiLvlLbl val="0"/>
      </c:catAx>
      <c:valAx>
        <c:axId val="5007000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50070001"/>
        <c:crosses val="autoZero"/>
        <c:crossBetween val="between"/>
      </c:valAx>
    </c:plotArea>
    <c:legend>
      <c:legendPos val="tr"/>
      <c:overlay val="1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b="0" baseline="0"/>
            </a:pPr>
            <a:r>
              <a:rPr lang="en-US" b="0" baseline="0"/>
              <a:t>License Risk by Codebase
Number of Libraries</a:t>
            </a:r>
          </a:p>
        </c:rich>
      </c:tx>
      <c:layout>
        <c:manualLayout>
          <c:xMode val="edge"/>
          <c:yMode val="edge"/>
          <c:x val="0.12"/>
          <c:y val="0.02"/>
        </c:manualLayout>
      </c:layout>
      <c:overlay val="0"/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Summary_Original!$K$2</c:f>
              <c:strCache>
                <c:ptCount val="1"/>
                <c:pt idx="0">
                  <c:v>High</c:v>
                </c:pt>
              </c:strCache>
            </c:strRef>
          </c:tx>
          <c:spPr>
            <a:solidFill>
              <a:srgbClr val="9C251F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aseline="0">
                    <a:solidFill>
                      <a:srgbClr val="FFFFFF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Summary_Original!$A$3:$A$6</c:f>
              <c:strCache>
                <c:ptCount val="4"/>
                <c:pt idx="0">
                  <c:v>DockerInfra</c:v>
                </c:pt>
                <c:pt idx="1">
                  <c:v>NewAuth</c:v>
                </c:pt>
                <c:pt idx="2">
                  <c:v>NewPortal</c:v>
                </c:pt>
                <c:pt idx="3">
                  <c:v>ShipfusionMonolith</c:v>
                </c:pt>
              </c:strCache>
            </c:strRef>
          </c:cat>
          <c:val>
            <c:numRef>
              <c:f>Summary_Original!$K$3:$K$6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11</c:v>
                </c:pt>
                <c:pt idx="3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5F-429D-BB5B-C0E7F2026DE6}"/>
            </c:ext>
          </c:extLst>
        </c:ser>
        <c:ser>
          <c:idx val="1"/>
          <c:order val="1"/>
          <c:tx>
            <c:strRef>
              <c:f>Summary_Original!$J$2</c:f>
              <c:strCache>
                <c:ptCount val="1"/>
                <c:pt idx="0">
                  <c:v>Medium</c:v>
                </c:pt>
              </c:strCache>
            </c:strRef>
          </c:tx>
          <c:spPr>
            <a:solidFill>
              <a:srgbClr val="E78C87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aseline="0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Summary_Original!$J$3:$J$6</c:f>
              <c:numCache>
                <c:formatCode>General</c:formatCode>
                <c:ptCount val="4"/>
                <c:pt idx="0">
                  <c:v>2</c:v>
                </c:pt>
                <c:pt idx="1">
                  <c:v>2</c:v>
                </c:pt>
                <c:pt idx="2">
                  <c:v>3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5F-429D-BB5B-C0E7F2026DE6}"/>
            </c:ext>
          </c:extLst>
        </c:ser>
        <c:ser>
          <c:idx val="2"/>
          <c:order val="2"/>
          <c:tx>
            <c:strRef>
              <c:f>Summary_Original!$I$2</c:f>
              <c:strCache>
                <c:ptCount val="1"/>
                <c:pt idx="0">
                  <c:v>Unknown</c:v>
                </c:pt>
              </c:strCache>
            </c:strRef>
          </c:tx>
          <c:spPr>
            <a:solidFill>
              <a:srgbClr val="999999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aseline="0">
                    <a:solidFill>
                      <a:srgbClr val="FFFFFF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Summary_Original!$I$3:$I$6</c:f>
              <c:numCache>
                <c:formatCode>General</c:formatCode>
                <c:ptCount val="4"/>
                <c:pt idx="0">
                  <c:v>4</c:v>
                </c:pt>
                <c:pt idx="1">
                  <c:v>5</c:v>
                </c:pt>
                <c:pt idx="2">
                  <c:v>9</c:v>
                </c:pt>
                <c:pt idx="3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5F-429D-BB5B-C0E7F2026D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100"/>
        <c:axId val="50080001"/>
        <c:axId val="50080002"/>
      </c:barChart>
      <c:catAx>
        <c:axId val="50080001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ln>
            <a:noFill/>
          </a:ln>
        </c:spPr>
        <c:crossAx val="50080002"/>
        <c:crosses val="autoZero"/>
        <c:auto val="1"/>
        <c:lblAlgn val="ctr"/>
        <c:lblOffset val="100"/>
        <c:noMultiLvlLbl val="0"/>
      </c:catAx>
      <c:valAx>
        <c:axId val="5008000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50080001"/>
        <c:crosses val="autoZero"/>
        <c:crossBetween val="between"/>
      </c:valAx>
    </c:plotArea>
    <c:legend>
      <c:legendPos val="tr"/>
      <c:overlay val="1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4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1457325</xdr:colOff>
      <xdr:row>15</xdr:row>
      <xdr:rowOff>171450</xdr:rowOff>
    </xdr:from>
    <xdr:to>
      <xdr:col>6</xdr:col>
      <xdr:colOff>19050</xdr:colOff>
      <xdr:row>26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600075</xdr:colOff>
      <xdr:row>16</xdr:row>
      <xdr:rowOff>9525</xdr:rowOff>
    </xdr:from>
    <xdr:to>
      <xdr:col>9</xdr:col>
      <xdr:colOff>590550</xdr:colOff>
      <xdr:row>27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295275</xdr:colOff>
      <xdr:row>28</xdr:row>
      <xdr:rowOff>19050</xdr:rowOff>
    </xdr:from>
    <xdr:to>
      <xdr:col>6</xdr:col>
      <xdr:colOff>0</xdr:colOff>
      <xdr:row>48</xdr:row>
      <xdr:rowOff>19050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600075</xdr:colOff>
      <xdr:row>28</xdr:row>
      <xdr:rowOff>19050</xdr:rowOff>
    </xdr:from>
    <xdr:to>
      <xdr:col>11</xdr:col>
      <xdr:colOff>304800</xdr:colOff>
      <xdr:row>48</xdr:row>
      <xdr:rowOff>19050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4762</xdr:colOff>
      <xdr:row>9</xdr:row>
      <xdr:rowOff>23812</xdr:rowOff>
    </xdr:from>
    <xdr:to>
      <xdr:col>20</xdr:col>
      <xdr:colOff>309562</xdr:colOff>
      <xdr:row>19</xdr:row>
      <xdr:rowOff>161925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ED502DA3-7A54-BC11-B699-2E1326A14F3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1447800</xdr:colOff>
      <xdr:row>9</xdr:row>
      <xdr:rowOff>0</xdr:rowOff>
    </xdr:from>
    <xdr:to>
      <xdr:col>6</xdr:col>
      <xdr:colOff>9525</xdr:colOff>
      <xdr:row>20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9</xdr:row>
      <xdr:rowOff>0</xdr:rowOff>
    </xdr:from>
    <xdr:to>
      <xdr:col>9</xdr:col>
      <xdr:colOff>600075</xdr:colOff>
      <xdr:row>20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23</xdr:row>
      <xdr:rowOff>0</xdr:rowOff>
    </xdr:from>
    <xdr:to>
      <xdr:col>6</xdr:col>
      <xdr:colOff>9525</xdr:colOff>
      <xdr:row>43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0</xdr:colOff>
      <xdr:row>23</xdr:row>
      <xdr:rowOff>0</xdr:rowOff>
    </xdr:from>
    <xdr:to>
      <xdr:col>11</xdr:col>
      <xdr:colOff>314325</xdr:colOff>
      <xdr:row>43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E10" totalsRowShown="0">
  <autoFilter ref="A2:E10" xr:uid="{00000000-0009-0000-0100-000001000000}"/>
  <tableColumns count="5">
    <tableColumn id="1" xr3:uid="{00000000-0010-0000-0000-000001000000}" name="Codebase"/>
    <tableColumn id="2" xr3:uid="{00000000-0010-0000-0000-000002000000}" name="Critical"/>
    <tableColumn id="3" xr3:uid="{00000000-0010-0000-0000-000003000000}" name="High"/>
    <tableColumn id="4" xr3:uid="{00000000-0010-0000-0000-000004000000}" name="Medium"/>
    <tableColumn id="5" xr3:uid="{E82E28B9-5599-4A21-8CAA-0E4C2AD21881}" name="Unknown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G2:L10" totalsRowShown="0">
  <autoFilter ref="G2:L10" xr:uid="{00000000-0009-0000-0100-000002000000}"/>
  <tableColumns count="6">
    <tableColumn id="1" xr3:uid="{00000000-0010-0000-0100-000001000000}" name="Codebase"/>
    <tableColumn id="2" xr3:uid="{00000000-0010-0000-0100-000002000000}" name="High"/>
    <tableColumn id="3" xr3:uid="{00000000-0010-0000-0100-000003000000}" name="Unknown"/>
    <tableColumn id="4" xr3:uid="{00000000-0010-0000-0100-000004000000}" name="Medium"/>
    <tableColumn id="5" xr3:uid="{00000000-0010-0000-0100-000005000000}" name="Low"/>
    <tableColumn id="6" xr3:uid="{00000000-0010-0000-0100-000006000000}" name="Column1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3" displayName="Table3" ref="A2:D6" totalsRowShown="0">
  <autoFilter ref="A2:D6" xr:uid="{00000000-0009-0000-0100-000003000000}"/>
  <tableColumns count="4">
    <tableColumn id="1" xr3:uid="{00000000-0010-0000-0200-000001000000}" name="Codebase"/>
    <tableColumn id="2" xr3:uid="{00000000-0010-0000-0200-000002000000}" name="Low"/>
    <tableColumn id="3" xr3:uid="{00000000-0010-0000-0200-000003000000}" name="Medium"/>
    <tableColumn id="4" xr3:uid="{00000000-0010-0000-0200-000004000000}" name="High"/>
  </tableColumns>
  <tableStyleInfo name="TableStyleMedium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4" displayName="Table4" ref="G2:K6" totalsRowShown="0">
  <autoFilter ref="G2:K6" xr:uid="{00000000-0009-0000-0100-000004000000}"/>
  <tableColumns count="5">
    <tableColumn id="1" xr3:uid="{00000000-0010-0000-0300-000001000000}" name="Codebase"/>
    <tableColumn id="2" xr3:uid="{00000000-0010-0000-0300-000002000000}" name="None"/>
    <tableColumn id="3" xr3:uid="{00000000-0010-0000-0300-000003000000}" name="Unknown"/>
    <tableColumn id="4" xr3:uid="{00000000-0010-0000-0300-000004000000}" name="Medium"/>
    <tableColumn id="5" xr3:uid="{00000000-0010-0000-0300-000005000000}" name="High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topLeftCell="A16" workbookViewId="0">
      <selection activeCell="O27" sqref="O27"/>
    </sheetView>
  </sheetViews>
  <sheetFormatPr defaultRowHeight="15" x14ac:dyDescent="0.25"/>
  <cols>
    <col min="1" max="1" width="26.7109375" customWidth="1"/>
    <col min="2" max="5" width="10.7109375" customWidth="1"/>
    <col min="7" max="7" width="26.7109375" customWidth="1"/>
    <col min="8" max="11" width="10.7109375" customWidth="1"/>
  </cols>
  <sheetData>
    <row r="1" spans="1:16" x14ac:dyDescent="0.25">
      <c r="A1" s="1" t="s">
        <v>18</v>
      </c>
      <c r="G1" s="1" t="s">
        <v>1</v>
      </c>
    </row>
    <row r="2" spans="1:16" x14ac:dyDescent="0.25">
      <c r="A2" t="s">
        <v>2</v>
      </c>
      <c r="B2" t="s">
        <v>17</v>
      </c>
      <c r="C2" t="s">
        <v>5</v>
      </c>
      <c r="D2" t="s">
        <v>4</v>
      </c>
      <c r="E2" s="1" t="s">
        <v>7</v>
      </c>
      <c r="F2" s="1"/>
      <c r="G2" t="s">
        <v>2</v>
      </c>
      <c r="H2" t="s">
        <v>5</v>
      </c>
      <c r="I2" t="s">
        <v>7</v>
      </c>
      <c r="J2" t="s">
        <v>4</v>
      </c>
      <c r="K2" t="s">
        <v>3</v>
      </c>
      <c r="L2" t="s">
        <v>19</v>
      </c>
    </row>
    <row r="3" spans="1:16" x14ac:dyDescent="0.25">
      <c r="A3" t="s">
        <v>20</v>
      </c>
      <c r="B3">
        <v>1</v>
      </c>
      <c r="C3">
        <v>6</v>
      </c>
      <c r="D3">
        <v>42</v>
      </c>
      <c r="E3">
        <v>19</v>
      </c>
      <c r="G3" t="s">
        <v>20</v>
      </c>
      <c r="H3">
        <v>2</v>
      </c>
      <c r="I3">
        <v>12</v>
      </c>
      <c r="J3">
        <v>0</v>
      </c>
      <c r="K3">
        <v>134</v>
      </c>
      <c r="O3" t="s">
        <v>16</v>
      </c>
      <c r="P3">
        <v>71.099999999999994</v>
      </c>
    </row>
    <row r="4" spans="1:16" x14ac:dyDescent="0.25">
      <c r="A4" t="s">
        <v>21</v>
      </c>
      <c r="B4">
        <v>4</v>
      </c>
      <c r="C4">
        <v>9</v>
      </c>
      <c r="D4">
        <v>18</v>
      </c>
      <c r="E4">
        <v>2</v>
      </c>
      <c r="G4" t="s">
        <v>21</v>
      </c>
      <c r="H4">
        <v>0</v>
      </c>
      <c r="I4">
        <v>11</v>
      </c>
      <c r="J4">
        <v>1</v>
      </c>
      <c r="K4">
        <v>11</v>
      </c>
      <c r="O4" t="s">
        <v>15</v>
      </c>
      <c r="P4">
        <v>72.81</v>
      </c>
    </row>
    <row r="5" spans="1:16" x14ac:dyDescent="0.25">
      <c r="A5" t="s">
        <v>22</v>
      </c>
      <c r="B5">
        <v>0</v>
      </c>
      <c r="C5">
        <v>3</v>
      </c>
      <c r="D5">
        <v>5</v>
      </c>
      <c r="E5">
        <v>2</v>
      </c>
      <c r="G5" t="s">
        <v>22</v>
      </c>
      <c r="H5">
        <v>2</v>
      </c>
      <c r="I5">
        <v>6</v>
      </c>
      <c r="J5">
        <v>1</v>
      </c>
      <c r="K5">
        <v>70</v>
      </c>
    </row>
    <row r="6" spans="1:16" x14ac:dyDescent="0.25">
      <c r="A6" t="s">
        <v>23</v>
      </c>
      <c r="G6" t="s">
        <v>23</v>
      </c>
    </row>
    <row r="7" spans="1:16" x14ac:dyDescent="0.25">
      <c r="A7" t="s">
        <v>24</v>
      </c>
      <c r="G7" t="s">
        <v>24</v>
      </c>
    </row>
    <row r="8" spans="1:16" x14ac:dyDescent="0.25">
      <c r="A8" t="s">
        <v>25</v>
      </c>
      <c r="F8" s="1"/>
      <c r="G8" t="s">
        <v>25</v>
      </c>
    </row>
    <row r="9" spans="1:16" x14ac:dyDescent="0.25">
      <c r="A9" t="s">
        <v>26</v>
      </c>
      <c r="G9" t="s">
        <v>26</v>
      </c>
    </row>
    <row r="10" spans="1:16" x14ac:dyDescent="0.25">
      <c r="A10" t="s">
        <v>27</v>
      </c>
      <c r="G10" t="s">
        <v>27</v>
      </c>
    </row>
    <row r="11" spans="1:16" x14ac:dyDescent="0.25">
      <c r="A11" s="1" t="s">
        <v>12</v>
      </c>
      <c r="B11" s="2">
        <f>SUBTOTAL(109,Table1[Critical])</f>
        <v>5</v>
      </c>
      <c r="C11" s="2">
        <f>SUBTOTAL(109,Table1[High])</f>
        <v>18</v>
      </c>
      <c r="D11" s="2">
        <f>SUBTOTAL(109,Table1[Medium])</f>
        <v>65</v>
      </c>
      <c r="E11" s="2">
        <f>SUBTOTAL(109,Table1[Unknown])</f>
        <v>23</v>
      </c>
      <c r="G11" s="1" t="s">
        <v>12</v>
      </c>
      <c r="H11" s="2">
        <f>SUBTOTAL(109,Table2[High])</f>
        <v>4</v>
      </c>
      <c r="I11" s="2">
        <f>SUBTOTAL(109,Table2[Unknown])</f>
        <v>29</v>
      </c>
      <c r="J11" s="2">
        <f>SUBTOTAL(109,Table2[Medium])</f>
        <v>2</v>
      </c>
      <c r="K11" s="2">
        <f>SUBTOTAL(109,Table2[Low])</f>
        <v>215</v>
      </c>
      <c r="L11" s="1"/>
    </row>
    <row r="12" spans="1:16" x14ac:dyDescent="0.25">
      <c r="A12" s="1" t="s">
        <v>13</v>
      </c>
      <c r="B12" s="2">
        <v>5</v>
      </c>
      <c r="C12" s="2">
        <v>14</v>
      </c>
      <c r="D12" s="2">
        <v>25</v>
      </c>
      <c r="E12" s="2">
        <v>13</v>
      </c>
      <c r="G12" s="1" t="s">
        <v>13</v>
      </c>
      <c r="H12" s="2">
        <v>3</v>
      </c>
      <c r="I12" s="2">
        <v>28</v>
      </c>
      <c r="J12" s="2">
        <v>2</v>
      </c>
      <c r="K12" s="2">
        <v>185</v>
      </c>
      <c r="L12" s="1"/>
    </row>
    <row r="13" spans="1:16" x14ac:dyDescent="0.25">
      <c r="A13" s="1"/>
    </row>
  </sheetData>
  <pageMargins left="0.7" right="0.7" top="0.75" bottom="0.75" header="0.3" footer="0.3"/>
  <drawing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7"/>
  <sheetViews>
    <sheetView workbookViewId="0"/>
  </sheetViews>
  <sheetFormatPr defaultRowHeight="15" x14ac:dyDescent="0.25"/>
  <cols>
    <col min="1" max="1" width="26.7109375" customWidth="1"/>
    <col min="2" max="5" width="10.7109375" customWidth="1"/>
    <col min="7" max="7" width="26.7109375" customWidth="1"/>
    <col min="8" max="11" width="10.7109375" customWidth="1"/>
  </cols>
  <sheetData>
    <row r="1" spans="1:11" x14ac:dyDescent="0.25">
      <c r="A1" s="1" t="s">
        <v>0</v>
      </c>
      <c r="G1" s="1" t="s">
        <v>1</v>
      </c>
    </row>
    <row r="2" spans="1:11" x14ac:dyDescent="0.25">
      <c r="A2" t="s">
        <v>2</v>
      </c>
      <c r="B2" t="s">
        <v>3</v>
      </c>
      <c r="C2" t="s">
        <v>4</v>
      </c>
      <c r="D2" t="s">
        <v>5</v>
      </c>
      <c r="E2" s="1"/>
      <c r="F2" s="1"/>
      <c r="G2" t="s">
        <v>2</v>
      </c>
      <c r="H2" t="s">
        <v>6</v>
      </c>
      <c r="I2" t="s">
        <v>7</v>
      </c>
      <c r="J2" t="s">
        <v>4</v>
      </c>
      <c r="K2" t="s">
        <v>5</v>
      </c>
    </row>
    <row r="3" spans="1:11" x14ac:dyDescent="0.25">
      <c r="A3" t="s">
        <v>8</v>
      </c>
      <c r="C3">
        <v>9</v>
      </c>
      <c r="D3">
        <v>1</v>
      </c>
      <c r="G3" t="s">
        <v>8</v>
      </c>
      <c r="H3">
        <v>42</v>
      </c>
      <c r="I3">
        <v>4</v>
      </c>
      <c r="J3">
        <v>2</v>
      </c>
      <c r="K3">
        <v>1</v>
      </c>
    </row>
    <row r="4" spans="1:11" x14ac:dyDescent="0.25">
      <c r="A4" t="s">
        <v>9</v>
      </c>
      <c r="C4">
        <v>5</v>
      </c>
      <c r="G4" t="s">
        <v>9</v>
      </c>
      <c r="H4">
        <v>97</v>
      </c>
      <c r="I4">
        <v>5</v>
      </c>
      <c r="J4">
        <v>2</v>
      </c>
      <c r="K4">
        <v>3</v>
      </c>
    </row>
    <row r="5" spans="1:11" x14ac:dyDescent="0.25">
      <c r="A5" t="s">
        <v>10</v>
      </c>
      <c r="C5">
        <v>19</v>
      </c>
      <c r="D5">
        <v>3</v>
      </c>
      <c r="G5" t="s">
        <v>10</v>
      </c>
      <c r="H5">
        <v>154</v>
      </c>
      <c r="I5">
        <v>9</v>
      </c>
      <c r="J5">
        <v>3</v>
      </c>
      <c r="K5">
        <v>11</v>
      </c>
    </row>
    <row r="6" spans="1:11" x14ac:dyDescent="0.25">
      <c r="A6" t="s">
        <v>11</v>
      </c>
      <c r="C6">
        <v>85</v>
      </c>
      <c r="D6">
        <v>6</v>
      </c>
      <c r="G6" t="s">
        <v>11</v>
      </c>
      <c r="H6">
        <v>282</v>
      </c>
      <c r="I6">
        <v>69</v>
      </c>
      <c r="J6">
        <v>5</v>
      </c>
      <c r="K6">
        <v>15</v>
      </c>
    </row>
    <row r="7" spans="1:11" x14ac:dyDescent="0.25">
      <c r="A7" s="1" t="s">
        <v>14</v>
      </c>
      <c r="B7" s="1">
        <f>SUM(B3:B6)</f>
        <v>0</v>
      </c>
      <c r="C7" s="1">
        <f>SUM(C3:C6)</f>
        <v>118</v>
      </c>
      <c r="D7" s="1">
        <f>SUM(D3:D6)</f>
        <v>10</v>
      </c>
      <c r="G7" s="1" t="s">
        <v>14</v>
      </c>
      <c r="H7" s="1">
        <f>SUM(H3:H6)</f>
        <v>575</v>
      </c>
      <c r="I7" s="1">
        <f>SUM(I3:I6)</f>
        <v>87</v>
      </c>
      <c r="J7" s="1">
        <f>SUM(J3:J6)</f>
        <v>12</v>
      </c>
      <c r="K7" s="1">
        <f>SUM(K3:K6)</f>
        <v>30</v>
      </c>
    </row>
  </sheetData>
  <pageMargins left="0.7" right="0.7" top="0.75" bottom="0.75" header="0.3" footer="0.3"/>
  <drawing r:id="rId1"/>
  <tableParts count="2"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7131C79A49ED645904E18EAEE408419" ma:contentTypeVersion="10" ma:contentTypeDescription="Create a new document." ma:contentTypeScope="" ma:versionID="cd4d9d3813717948c414a4cd87e91053">
  <xsd:schema xmlns:xsd="http://www.w3.org/2001/XMLSchema" xmlns:xs="http://www.w3.org/2001/XMLSchema" xmlns:p="http://schemas.microsoft.com/office/2006/metadata/properties" xmlns:ns2="1ecf3ba0-1bf3-4f08-a58e-396153479697" xmlns:ns3="7e2a2b53-9624-457c-8eb2-da5ba69a0a83" targetNamespace="http://schemas.microsoft.com/office/2006/metadata/properties" ma:root="true" ma:fieldsID="5832dc0625b6d4369fc5368332d7e816" ns2:_="" ns3:_="">
    <xsd:import namespace="1ecf3ba0-1bf3-4f08-a58e-396153479697"/>
    <xsd:import namespace="7e2a2b53-9624-457c-8eb2-da5ba69a0a8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cf3ba0-1bf3-4f08-a58e-3961534796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2a2b53-9624-457c-8eb2-da5ba69a0a83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E466347-1122-4A5D-B8FA-337BFED9BD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cf3ba0-1bf3-4f08-a58e-396153479697"/>
    <ds:schemaRef ds:uri="7e2a2b53-9624-457c-8eb2-da5ba69a0a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C5594F-FFE1-43C1-9FFE-F3EBF014300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2F1CB7-3E20-43AD-9BA1-8C6A5B95998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Summary_Original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Jenkins</dc:creator>
  <cp:lastModifiedBy>Mike Jenkins</cp:lastModifiedBy>
  <dcterms:created xsi:type="dcterms:W3CDTF">2022-01-20T18:42:20Z</dcterms:created>
  <dcterms:modified xsi:type="dcterms:W3CDTF">2022-12-20T19:48:05Z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0x01010047131C79A49ED645904E18EAEE408419</vt:lpwstr>
  </property>
</Properties>
</file>